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30"/>
  </bookViews>
  <sheets>
    <sheet name="BDI" sheetId="1" r:id="rId1"/>
    <sheet name="Plan3" sheetId="3" r:id="rId2"/>
  </sheets>
  <definedNames>
    <definedName name="_xlnm.Print_Area" localSheetId="0">BDI!$B$2:$H$50</definedName>
  </definedNames>
  <calcPr calcId="144525"/>
</workbook>
</file>

<file path=xl/sharedStrings.xml><?xml version="1.0" encoding="utf-8"?>
<sst xmlns="http://schemas.openxmlformats.org/spreadsheetml/2006/main" count="43" uniqueCount="41">
  <si>
    <t>CÁLCULO DO VALOR TOTAL DO REFORMA DA COBERTA DA BIBLIOTECA DO CAMPUS DE MONTEIRO DO IFPB</t>
  </si>
  <si>
    <t>ETAPA DA OBRA</t>
  </si>
  <si>
    <t>MÃO-DE-OBRA (R$)</t>
  </si>
  <si>
    <t>MATERIAL (R$)</t>
  </si>
  <si>
    <t>TOTAL (R$)</t>
  </si>
  <si>
    <t>%M.O.</t>
  </si>
  <si>
    <t>%MAT.</t>
  </si>
  <si>
    <t>BDI ESTIMADO (%)</t>
  </si>
  <si>
    <t>REFORMA DA COBERTA DA BIBLIOTECA DO CAMPUS DE MONTEIRO</t>
  </si>
  <si>
    <t>TOTAL PACIAL DA OBRA (R$)</t>
  </si>
  <si>
    <t>TOTAL DO BDI (R$)</t>
  </si>
  <si>
    <t>TOTAL DA OBRA (R$)</t>
  </si>
  <si>
    <t>DESCRIÇÃO</t>
  </si>
  <si>
    <t>VALORES</t>
  </si>
  <si>
    <t>Valor da Mão-de-Obra sem BDI - VMO</t>
  </si>
  <si>
    <t>Valor Total da Obra sem BDI - VT</t>
  </si>
  <si>
    <t>Alíquota do ISS praticada em ITAPORANGA - %ISS</t>
  </si>
  <si>
    <t>Fórmula do ISS proporcional: %ISSp = (VMO/VT) x %ISS</t>
  </si>
  <si>
    <t>%ISSp:</t>
  </si>
  <si>
    <r>
      <rPr>
        <b/>
        <sz val="11"/>
        <color theme="1"/>
        <rFont val="Calibri"/>
        <charset val="134"/>
        <scheme val="minor"/>
      </rPr>
      <t>Obs.:</t>
    </r>
    <r>
      <rPr>
        <sz val="11"/>
        <color theme="1"/>
        <rFont val="Calibri"/>
        <charset val="134"/>
        <scheme val="minor"/>
      </rPr>
      <t xml:space="preserve"> Alíquota do ISS consta na lei 0794/1993, página 14.</t>
    </r>
  </si>
  <si>
    <t>INSTITUTO FEDERAL DA PARAÍBA</t>
  </si>
  <si>
    <t>OBRA: REFORMA DA COBERTA DA BIBLIOTECA DO CAMPUS DE MONTEIRO DO IFPB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</si>
  <si>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</si>
  <si>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</si>
  <si>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</si>
  <si>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</si>
  <si>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</si>
  <si>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</si>
  <si>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</si>
  <si>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3. COMPOSIÇÃO DO CUSTO INDIRETO (CI) QUE INCIDE SOBRE O PREÇO TOTAL DA OBRA (PT)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</si>
  <si>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</si>
  <si>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</si>
  <si>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</si>
  <si>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</si>
  <si>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</si>
  <si>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</si>
  <si>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</si>
  <si>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</si>
  <si>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t xml:space="preserve">4. TAXA DE BDI (BDI): </t>
  </si>
  <si>
    <r>
      <rPr>
        <b/>
        <sz val="10"/>
        <rFont val="Arial"/>
        <charset val="134"/>
      </rPr>
      <t xml:space="preserve">Obs1: </t>
    </r>
    <r>
      <rPr>
        <sz val="10"/>
        <rFont val="Arial"/>
        <charset val="134"/>
      </rPr>
      <t>Os índices obedecem ao Ácordão nº 2.622/2013 - TCU - Plenário</t>
    </r>
  </si>
  <si>
    <r>
      <rPr>
        <b/>
        <sz val="10"/>
        <rFont val="Arial"/>
        <charset val="134"/>
      </rPr>
      <t xml:space="preserve">Obs2: </t>
    </r>
    <r>
      <rPr>
        <sz val="10"/>
        <rFont val="Arial"/>
        <charset val="134"/>
      </rPr>
      <t xml:space="preserve"> A taxa do ISS incide sobre a mão-de-obra na forma da Lei Complementar nº 116/2003</t>
    </r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</si>
</sst>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_(* #,##0.00_);_(* \(#,##0.00\);_(* &quot;-&quot;??_);_(@_)"/>
    <numFmt numFmtId="181" formatCode="&quot;R$&quot;\ #,##0.00"/>
  </numFmts>
  <fonts count="30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b/>
      <sz val="14"/>
      <name val="Arial"/>
      <charset val="134"/>
    </font>
    <font>
      <b/>
      <sz val="12"/>
      <name val="Arial"/>
      <charset val="134"/>
    </font>
    <font>
      <b/>
      <sz val="10"/>
      <name val="Arial"/>
      <charset val="134"/>
    </font>
    <font>
      <sz val="10"/>
      <name val="Arial"/>
      <charset val="134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name val="Arial"/>
      <charset val="134"/>
    </font>
  </fonts>
  <fills count="38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7" borderId="3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3" applyNumberFormat="0" applyFill="0" applyAlignment="0" applyProtection="0">
      <alignment vertical="center"/>
    </xf>
    <xf numFmtId="0" fontId="16" fillId="0" borderId="33" applyNumberFormat="0" applyFill="0" applyAlignment="0" applyProtection="0">
      <alignment vertical="center"/>
    </xf>
    <xf numFmtId="0" fontId="17" fillId="0" borderId="3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8" borderId="35" applyNumberFormat="0" applyAlignment="0" applyProtection="0">
      <alignment vertical="center"/>
    </xf>
    <xf numFmtId="0" fontId="19" fillId="9" borderId="36" applyNumberFormat="0" applyAlignment="0" applyProtection="0">
      <alignment vertical="center"/>
    </xf>
    <xf numFmtId="0" fontId="20" fillId="9" borderId="35" applyNumberFormat="0" applyAlignment="0" applyProtection="0">
      <alignment vertical="center"/>
    </xf>
    <xf numFmtId="0" fontId="21" fillId="10" borderId="37" applyNumberFormat="0" applyAlignment="0" applyProtection="0">
      <alignment vertical="center"/>
    </xf>
    <xf numFmtId="0" fontId="22" fillId="0" borderId="38" applyNumberFormat="0" applyFill="0" applyAlignment="0" applyProtection="0">
      <alignment vertical="center"/>
    </xf>
    <xf numFmtId="0" fontId="23" fillId="0" borderId="39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9" fillId="0" borderId="0"/>
    <xf numFmtId="0" fontId="0" fillId="0" borderId="0"/>
    <xf numFmtId="0" fontId="8" fillId="0" borderId="0"/>
    <xf numFmtId="9" fontId="8" fillId="0" borderId="0" applyFont="0" applyFill="0" applyBorder="0" applyAlignment="0" applyProtection="0"/>
    <xf numFmtId="180" fontId="8" fillId="0" borderId="0" applyFont="0" applyFill="0" applyBorder="0" applyAlignment="0" applyProtection="0"/>
  </cellStyleXfs>
  <cellXfs count="78">
    <xf numFmtId="0" fontId="0" fillId="0" borderId="0" xfId="0"/>
    <xf numFmtId="2" fontId="1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0" fillId="0" borderId="8" xfId="0" applyBorder="1"/>
    <xf numFmtId="4" fontId="0" fillId="0" borderId="9" xfId="0" applyNumberFormat="1" applyBorder="1"/>
    <xf numFmtId="10" fontId="0" fillId="0" borderId="9" xfId="0" applyNumberFormat="1" applyBorder="1"/>
    <xf numFmtId="10" fontId="0" fillId="0" borderId="10" xfId="0" applyNumberFormat="1" applyBorder="1" applyAlignment="1">
      <alignment horizontal="center" vertical="center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4" fontId="0" fillId="0" borderId="11" xfId="0" applyNumberFormat="1" applyBorder="1"/>
    <xf numFmtId="4" fontId="0" fillId="0" borderId="10" xfId="0" applyNumberFormat="1" applyBorder="1"/>
    <xf numFmtId="0" fontId="3" fillId="0" borderId="12" xfId="0" applyFont="1" applyBorder="1" applyAlignment="1">
      <alignment horizontal="right"/>
    </xf>
    <xf numFmtId="0" fontId="3" fillId="0" borderId="13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4" fontId="3" fillId="2" borderId="15" xfId="0" applyNumberFormat="1" applyFont="1" applyFill="1" applyBorder="1"/>
    <xf numFmtId="0" fontId="3" fillId="0" borderId="0" xfId="0" applyFont="1" applyBorder="1" applyAlignment="1">
      <alignment horizontal="right"/>
    </xf>
    <xf numFmtId="4" fontId="0" fillId="4" borderId="0" xfId="0" applyNumberFormat="1" applyFill="1" applyBorder="1"/>
    <xf numFmtId="2" fontId="4" fillId="5" borderId="4" xfId="51" applyNumberFormat="1" applyFont="1" applyFill="1" applyBorder="1" applyAlignment="1">
      <alignment horizontal="center" vertical="center"/>
    </xf>
    <xf numFmtId="2" fontId="4" fillId="5" borderId="7" xfId="51" applyNumberFormat="1" applyFont="1" applyFill="1" applyBorder="1" applyAlignment="1">
      <alignment horizontal="center" vertical="center"/>
    </xf>
    <xf numFmtId="2" fontId="1" fillId="0" borderId="8" xfId="51" applyNumberFormat="1" applyFont="1" applyBorder="1" applyAlignment="1">
      <alignment horizontal="right" vertical="center"/>
    </xf>
    <xf numFmtId="181" fontId="1" fillId="4" borderId="16" xfId="51" applyNumberFormat="1" applyFont="1" applyFill="1" applyBorder="1" applyAlignment="1">
      <alignment horizontal="right" vertical="center"/>
    </xf>
    <xf numFmtId="10" fontId="1" fillId="4" borderId="16" xfId="51" applyNumberFormat="1" applyFont="1" applyFill="1" applyBorder="1" applyAlignment="1">
      <alignment horizontal="right" vertical="center"/>
    </xf>
    <xf numFmtId="2" fontId="1" fillId="0" borderId="17" xfId="51" applyNumberFormat="1" applyFont="1" applyBorder="1" applyAlignment="1">
      <alignment horizontal="center" vertical="center"/>
    </xf>
    <xf numFmtId="2" fontId="1" fillId="0" borderId="18" xfId="51" applyNumberFormat="1" applyFont="1" applyBorder="1" applyAlignment="1">
      <alignment horizontal="center" vertical="center"/>
    </xf>
    <xf numFmtId="2" fontId="4" fillId="0" borderId="12" xfId="51" applyNumberFormat="1" applyFont="1" applyBorder="1" applyAlignment="1">
      <alignment horizontal="right" vertical="center"/>
    </xf>
    <xf numFmtId="10" fontId="4" fillId="4" borderId="19" xfId="51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5" fillId="0" borderId="20" xfId="50" applyFont="1" applyBorder="1" applyAlignment="1">
      <alignment horizontal="center" wrapText="1"/>
    </xf>
    <xf numFmtId="0" fontId="5" fillId="0" borderId="21" xfId="50" applyFont="1" applyBorder="1" applyAlignment="1">
      <alignment horizontal="center" wrapText="1"/>
    </xf>
    <xf numFmtId="0" fontId="5" fillId="0" borderId="22" xfId="50" applyFont="1" applyBorder="1" applyAlignment="1">
      <alignment horizontal="center" wrapText="1"/>
    </xf>
    <xf numFmtId="0" fontId="5" fillId="0" borderId="23" xfId="50" applyFont="1" applyBorder="1" applyAlignment="1">
      <alignment horizontal="center" wrapText="1"/>
    </xf>
    <xf numFmtId="0" fontId="5" fillId="0" borderId="24" xfId="50" applyFont="1" applyBorder="1" applyAlignment="1">
      <alignment horizontal="center" wrapText="1"/>
    </xf>
    <xf numFmtId="0" fontId="5" fillId="0" borderId="25" xfId="50" applyFont="1" applyBorder="1" applyAlignment="1">
      <alignment horizontal="center" wrapText="1"/>
    </xf>
    <xf numFmtId="0" fontId="6" fillId="0" borderId="17" xfId="50" applyFont="1" applyBorder="1" applyAlignment="1">
      <alignment horizontal="center" vertical="top" wrapText="1"/>
    </xf>
    <xf numFmtId="0" fontId="6" fillId="0" borderId="18" xfId="50" applyFont="1" applyBorder="1" applyAlignment="1">
      <alignment horizontal="center" vertical="top" wrapText="1"/>
    </xf>
    <xf numFmtId="0" fontId="7" fillId="0" borderId="26" xfId="50" applyFont="1" applyBorder="1" applyAlignment="1">
      <alignment horizontal="center" vertical="center" wrapText="1"/>
    </xf>
    <xf numFmtId="0" fontId="7" fillId="0" borderId="27" xfId="50" applyFont="1" applyBorder="1" applyAlignment="1">
      <alignment horizontal="center" vertical="center" wrapText="1"/>
    </xf>
    <xf numFmtId="0" fontId="7" fillId="0" borderId="28" xfId="50" applyFont="1" applyBorder="1" applyAlignment="1">
      <alignment horizontal="center" vertical="center" wrapText="1"/>
    </xf>
    <xf numFmtId="0" fontId="7" fillId="0" borderId="29" xfId="50" applyFont="1" applyBorder="1" applyAlignment="1">
      <alignment horizontal="center" vertical="center" wrapText="1"/>
    </xf>
    <xf numFmtId="0" fontId="7" fillId="5" borderId="20" xfId="50" applyFont="1" applyFill="1" applyBorder="1" applyAlignment="1">
      <alignment horizontal="left" vertical="center" wrapText="1"/>
    </xf>
    <xf numFmtId="0" fontId="7" fillId="5" borderId="21" xfId="50" applyFont="1" applyFill="1" applyBorder="1" applyAlignment="1">
      <alignment horizontal="left" vertical="center" wrapText="1"/>
    </xf>
    <xf numFmtId="0" fontId="0" fillId="0" borderId="4" xfId="50" applyBorder="1" applyAlignment="1">
      <alignment vertical="center" wrapText="1"/>
    </xf>
    <xf numFmtId="0" fontId="0" fillId="0" borderId="7" xfId="50" applyBorder="1" applyAlignment="1">
      <alignment horizontal="center" vertical="center" wrapText="1"/>
    </xf>
    <xf numFmtId="0" fontId="0" fillId="0" borderId="8" xfId="50" applyBorder="1" applyAlignment="1">
      <alignment vertical="center" wrapText="1"/>
    </xf>
    <xf numFmtId="10" fontId="8" fillId="4" borderId="11" xfId="52" applyNumberFormat="1" applyFill="1" applyBorder="1" applyAlignment="1">
      <alignment horizontal="center" vertical="center" wrapText="1"/>
    </xf>
    <xf numFmtId="0" fontId="0" fillId="0" borderId="12" xfId="50" applyBorder="1" applyAlignment="1">
      <alignment vertical="center" wrapText="1"/>
    </xf>
    <xf numFmtId="10" fontId="8" fillId="4" borderId="19" xfId="52" applyNumberFormat="1" applyFill="1" applyBorder="1" applyAlignment="1">
      <alignment horizontal="center" vertical="center" wrapText="1"/>
    </xf>
    <xf numFmtId="0" fontId="7" fillId="5" borderId="22" xfId="50" applyFont="1" applyFill="1" applyBorder="1" applyAlignment="1">
      <alignment vertical="center" wrapText="1"/>
    </xf>
    <xf numFmtId="0" fontId="7" fillId="5" borderId="23" xfId="50" applyFont="1" applyFill="1" applyBorder="1" applyAlignment="1">
      <alignment vertical="center" wrapText="1"/>
    </xf>
    <xf numFmtId="0" fontId="0" fillId="0" borderId="8" xfId="50" applyBorder="1" applyAlignment="1">
      <alignment horizontal="left" vertical="top" wrapText="1"/>
    </xf>
    <xf numFmtId="10" fontId="8" fillId="0" borderId="11" xfId="52" applyNumberFormat="1" applyBorder="1" applyAlignment="1">
      <alignment horizontal="center" vertical="center" wrapText="1"/>
    </xf>
    <xf numFmtId="10" fontId="8" fillId="4" borderId="18" xfId="52" applyNumberFormat="1" applyFill="1" applyBorder="1" applyAlignment="1">
      <alignment horizontal="center" vertical="center" wrapText="1"/>
    </xf>
    <xf numFmtId="180" fontId="8" fillId="0" borderId="18" xfId="53" applyBorder="1" applyAlignment="1">
      <alignment horizontal="center" vertical="center" wrapText="1"/>
    </xf>
    <xf numFmtId="0" fontId="0" fillId="4" borderId="8" xfId="50" applyFill="1" applyBorder="1" applyAlignment="1">
      <alignment horizontal="left" vertical="top" wrapText="1"/>
    </xf>
    <xf numFmtId="10" fontId="8" fillId="4" borderId="11" xfId="52" applyNumberFormat="1" applyFont="1" applyFill="1" applyBorder="1" applyAlignment="1">
      <alignment horizontal="center" vertical="center" wrapText="1"/>
    </xf>
    <xf numFmtId="0" fontId="0" fillId="0" borderId="30" xfId="50" applyBorder="1" applyAlignment="1">
      <alignment horizontal="left" vertical="top" wrapText="1"/>
    </xf>
    <xf numFmtId="10" fontId="8" fillId="0" borderId="10" xfId="52" applyNumberFormat="1" applyBorder="1" applyAlignment="1">
      <alignment horizontal="center" vertical="center" wrapText="1"/>
    </xf>
    <xf numFmtId="0" fontId="0" fillId="0" borderId="20" xfId="50" applyBorder="1" applyAlignment="1">
      <alignment horizontal="center" vertical="center"/>
    </xf>
    <xf numFmtId="0" fontId="0" fillId="0" borderId="21" xfId="50" applyBorder="1" applyAlignment="1">
      <alignment horizontal="center" vertical="center"/>
    </xf>
    <xf numFmtId="0" fontId="0" fillId="0" borderId="28" xfId="50" applyBorder="1" applyAlignment="1">
      <alignment horizontal="center" vertical="center"/>
    </xf>
    <xf numFmtId="0" fontId="0" fillId="0" borderId="29" xfId="50" applyBorder="1" applyAlignment="1">
      <alignment horizontal="center" vertical="center"/>
    </xf>
    <xf numFmtId="0" fontId="7" fillId="5" borderId="28" xfId="50" applyFont="1" applyFill="1" applyBorder="1" applyAlignment="1">
      <alignment horizontal="left" vertical="center" wrapText="1"/>
    </xf>
    <xf numFmtId="10" fontId="6" fillId="6" borderId="31" xfId="50" applyNumberFormat="1" applyFont="1" applyFill="1" applyBorder="1" applyAlignment="1">
      <alignment horizontal="right" vertical="center" wrapText="1"/>
    </xf>
    <xf numFmtId="0" fontId="7" fillId="0" borderId="20" xfId="50" applyFont="1" applyBorder="1" applyAlignment="1">
      <alignment horizontal="left" vertical="center" wrapText="1"/>
    </xf>
    <xf numFmtId="0" fontId="7" fillId="0" borderId="21" xfId="50" applyFont="1" applyBorder="1" applyAlignment="1">
      <alignment horizontal="left" vertical="center" wrapText="1"/>
    </xf>
    <xf numFmtId="0" fontId="7" fillId="0" borderId="24" xfId="50" applyFont="1" applyBorder="1" applyAlignment="1">
      <alignment horizontal="left" vertical="center" wrapText="1"/>
    </xf>
    <xf numFmtId="0" fontId="7" fillId="0" borderId="25" xfId="50" applyFont="1" applyBorder="1" applyAlignment="1">
      <alignment horizontal="left" vertical="center" wrapText="1"/>
    </xf>
    <xf numFmtId="0" fontId="7" fillId="0" borderId="26" xfId="50" applyFont="1" applyBorder="1" applyAlignment="1">
      <alignment horizontal="left" vertical="center" wrapText="1"/>
    </xf>
    <xf numFmtId="0" fontId="7" fillId="0" borderId="27" xfId="50" applyFont="1" applyBorder="1" applyAlignment="1">
      <alignment horizontal="left" vertical="center" wrapText="1"/>
    </xf>
    <xf numFmtId="0" fontId="7" fillId="0" borderId="28" xfId="50" applyFont="1" applyBorder="1" applyAlignment="1">
      <alignment horizontal="left" vertical="center" wrapText="1"/>
    </xf>
    <xf numFmtId="0" fontId="7" fillId="0" borderId="29" xfId="50" applyFont="1" applyBorder="1" applyAlignment="1">
      <alignment horizontal="left" vertical="center" wrapText="1"/>
    </xf>
  </cellXfs>
  <cellStyles count="54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Normal 2" xfId="49"/>
    <cellStyle name="Normal 2 3" xfId="50"/>
    <cellStyle name="Normal 8 2 2" xfId="51"/>
    <cellStyle name="Porcentagem 2 2 2 2" xfId="52"/>
    <cellStyle name="Separador de milhares 2 3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638174</xdr:colOff>
      <xdr:row>19</xdr:row>
      <xdr:rowOff>114300</xdr:rowOff>
    </xdr:from>
    <xdr:to>
      <xdr:col>2</xdr:col>
      <xdr:colOff>638175</xdr:colOff>
      <xdr:row>24</xdr:row>
      <xdr:rowOff>9525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1237615" y="3829050"/>
          <a:ext cx="4410710" cy="847725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50"/>
  <sheetViews>
    <sheetView tabSelected="1" topLeftCell="A27" workbookViewId="0">
      <selection activeCell="B1" sqref="B1:H50"/>
    </sheetView>
  </sheetViews>
  <sheetFormatPr defaultColWidth="9" defaultRowHeight="15" outlineLevelCol="7"/>
  <cols>
    <col min="2" max="2" width="66.1428571428571" customWidth="1"/>
    <col min="3" max="3" width="19.8571428571429" customWidth="1"/>
    <col min="4" max="4" width="19.7142857142857" customWidth="1"/>
    <col min="5" max="5" width="18.8571428571429" customWidth="1"/>
    <col min="6" max="6" width="11.1428571428571" customWidth="1"/>
    <col min="7" max="7" width="10.5714285714286" customWidth="1"/>
    <col min="8" max="8" width="18.8571428571429" customWidth="1"/>
  </cols>
  <sheetData>
    <row r="1" ht="15.75"/>
    <row r="2" ht="16.5" spans="2:8">
      <c r="B2" s="2" t="s">
        <v>0</v>
      </c>
      <c r="C2" s="3"/>
      <c r="D2" s="3"/>
      <c r="E2" s="3"/>
      <c r="F2" s="3"/>
      <c r="G2" s="3"/>
      <c r="H2" s="4"/>
    </row>
    <row r="3" ht="15.75"/>
    <row r="4" spans="2:8">
      <c r="B4" s="5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7" t="s">
        <v>6</v>
      </c>
      <c r="H4" s="8" t="s">
        <v>7</v>
      </c>
    </row>
    <row r="5" spans="2:8">
      <c r="B5" s="9" t="s">
        <v>8</v>
      </c>
      <c r="C5" s="10">
        <v>72823.69</v>
      </c>
      <c r="D5" s="10">
        <v>115291.15</v>
      </c>
      <c r="E5" s="10">
        <f>C5+D5</f>
        <v>188114.84</v>
      </c>
      <c r="F5" s="11">
        <f>C5/E5</f>
        <v>0.387123578341826</v>
      </c>
      <c r="G5" s="11">
        <f>D5/E5</f>
        <v>0.612876421658174</v>
      </c>
      <c r="H5" s="12">
        <f>ROUND(C46,4)</f>
        <v>0.2615</v>
      </c>
    </row>
    <row r="6" spans="2:8">
      <c r="B6" s="13" t="s">
        <v>9</v>
      </c>
      <c r="C6" s="14"/>
      <c r="D6" s="14"/>
      <c r="E6" s="14"/>
      <c r="F6" s="14"/>
      <c r="G6" s="14"/>
      <c r="H6" s="15">
        <f>E5</f>
        <v>188114.84</v>
      </c>
    </row>
    <row r="7" ht="15.75" spans="2:8">
      <c r="B7" s="13" t="s">
        <v>10</v>
      </c>
      <c r="C7" s="14"/>
      <c r="D7" s="14"/>
      <c r="E7" s="14"/>
      <c r="F7" s="14"/>
      <c r="G7" s="14"/>
      <c r="H7" s="16">
        <v>49163.59</v>
      </c>
    </row>
    <row r="8" ht="15.75" spans="2:8">
      <c r="B8" s="17" t="s">
        <v>11</v>
      </c>
      <c r="C8" s="18"/>
      <c r="D8" s="18"/>
      <c r="E8" s="18"/>
      <c r="F8" s="18"/>
      <c r="G8" s="19"/>
      <c r="H8" s="20">
        <f>H6+H7</f>
        <v>237278.43</v>
      </c>
    </row>
    <row r="9" spans="2:8">
      <c r="B9" s="21"/>
      <c r="C9" s="21"/>
      <c r="D9" s="21"/>
      <c r="E9" s="21"/>
      <c r="F9" s="21"/>
      <c r="G9" s="21"/>
      <c r="H9" s="22"/>
    </row>
    <row r="10" ht="15.75"/>
    <row r="11" s="1" customFormat="1" spans="2:3">
      <c r="B11" s="23" t="s">
        <v>12</v>
      </c>
      <c r="C11" s="24" t="s">
        <v>13</v>
      </c>
    </row>
    <row r="12" s="1" customFormat="1" spans="2:3">
      <c r="B12" s="25" t="s">
        <v>14</v>
      </c>
      <c r="C12" s="26">
        <f>C5</f>
        <v>72823.69</v>
      </c>
    </row>
    <row r="13" s="1" customFormat="1" spans="2:3">
      <c r="B13" s="25" t="s">
        <v>15</v>
      </c>
      <c r="C13" s="26">
        <f>D5</f>
        <v>115291.15</v>
      </c>
    </row>
    <row r="14" s="1" customFormat="1" spans="2:3">
      <c r="B14" s="25" t="s">
        <v>16</v>
      </c>
      <c r="C14" s="27">
        <v>0.05</v>
      </c>
    </row>
    <row r="15" s="1" customFormat="1" spans="2:3">
      <c r="B15" s="28" t="s">
        <v>17</v>
      </c>
      <c r="C15" s="29"/>
    </row>
    <row r="16" s="1" customFormat="1" ht="15.75" spans="2:3">
      <c r="B16" s="30" t="s">
        <v>18</v>
      </c>
      <c r="C16" s="31">
        <f>ROUND((C12/C13)*C14,4)</f>
        <v>0.0316</v>
      </c>
    </row>
    <row r="17" ht="15.75" spans="2:3">
      <c r="B17" s="32" t="s">
        <v>19</v>
      </c>
      <c r="C17" s="33"/>
    </row>
    <row r="19" ht="15.75"/>
    <row r="20" spans="2:3">
      <c r="B20" s="34"/>
      <c r="C20" s="35"/>
    </row>
    <row r="21" spans="2:3">
      <c r="B21" s="36"/>
      <c r="C21" s="37"/>
    </row>
    <row r="22" spans="2:3">
      <c r="B22" s="36"/>
      <c r="C22" s="37"/>
    </row>
    <row r="23" spans="2:3">
      <c r="B23" s="36"/>
      <c r="C23" s="37"/>
    </row>
    <row r="24" spans="2:3">
      <c r="B24" s="36"/>
      <c r="C24" s="37"/>
    </row>
    <row r="25" spans="2:3">
      <c r="B25" s="38"/>
      <c r="C25" s="39"/>
    </row>
    <row r="26" ht="15.75" spans="2:3">
      <c r="B26" s="40" t="s">
        <v>20</v>
      </c>
      <c r="C26" s="41"/>
    </row>
    <row r="27" spans="2:3">
      <c r="B27" s="42" t="s">
        <v>21</v>
      </c>
      <c r="C27" s="43"/>
    </row>
    <row r="28" ht="15.75" spans="2:3">
      <c r="B28" s="44"/>
      <c r="C28" s="45"/>
    </row>
    <row r="29" ht="18.75" customHeight="1" spans="2:3">
      <c r="B29" s="46" t="s">
        <v>22</v>
      </c>
      <c r="C29" s="47"/>
    </row>
    <row r="30" ht="30" spans="2:3">
      <c r="B30" s="48" t="s">
        <v>23</v>
      </c>
      <c r="C30" s="49" t="s">
        <v>24</v>
      </c>
    </row>
    <row r="31" spans="2:3">
      <c r="B31" s="50" t="s">
        <v>25</v>
      </c>
      <c r="C31" s="51">
        <v>0.03</v>
      </c>
    </row>
    <row r="32" spans="2:3">
      <c r="B32" s="50" t="s">
        <v>26</v>
      </c>
      <c r="C32" s="51">
        <v>0.008</v>
      </c>
    </row>
    <row r="33" spans="2:3">
      <c r="B33" s="50" t="s">
        <v>27</v>
      </c>
      <c r="C33" s="51">
        <v>0.0097</v>
      </c>
    </row>
    <row r="34" ht="15.75" spans="2:3">
      <c r="B34" s="52" t="s">
        <v>28</v>
      </c>
      <c r="C34" s="53">
        <v>0.0059</v>
      </c>
    </row>
    <row r="35" ht="18.75" customHeight="1" spans="2:3">
      <c r="B35" s="54" t="s">
        <v>29</v>
      </c>
      <c r="C35" s="55"/>
    </row>
    <row r="36" ht="30" spans="2:3">
      <c r="B36" s="48" t="s">
        <v>23</v>
      </c>
      <c r="C36" s="49" t="s">
        <v>24</v>
      </c>
    </row>
    <row r="37" spans="2:3">
      <c r="B37" s="56" t="s">
        <v>30</v>
      </c>
      <c r="C37" s="57">
        <f>SUM(C38:C42)</f>
        <v>0.1131</v>
      </c>
    </row>
    <row r="38" spans="2:3">
      <c r="B38" s="56" t="s">
        <v>31</v>
      </c>
      <c r="C38" s="57">
        <v>0.045</v>
      </c>
    </row>
    <row r="39" spans="2:3">
      <c r="B39" s="56" t="s">
        <v>32</v>
      </c>
      <c r="C39" s="51">
        <v>0.0065</v>
      </c>
    </row>
    <row r="40" spans="2:3">
      <c r="B40" s="56" t="s">
        <v>33</v>
      </c>
      <c r="C40" s="58">
        <v>0.03</v>
      </c>
    </row>
    <row r="41" spans="2:3">
      <c r="B41" s="56" t="s">
        <v>34</v>
      </c>
      <c r="C41" s="59">
        <v>0</v>
      </c>
    </row>
    <row r="42" spans="2:3">
      <c r="B42" s="60" t="s">
        <v>35</v>
      </c>
      <c r="C42" s="61">
        <f>C16</f>
        <v>0.0316</v>
      </c>
    </row>
    <row r="43" ht="15.75" spans="2:3">
      <c r="B43" s="62" t="s">
        <v>36</v>
      </c>
      <c r="C43" s="63">
        <v>0.0616</v>
      </c>
    </row>
    <row r="44" spans="2:3">
      <c r="B44" s="64" t="s">
        <v>37</v>
      </c>
      <c r="C44" s="65"/>
    </row>
    <row r="45" ht="15.75" spans="2:3">
      <c r="B45" s="66"/>
      <c r="C45" s="67"/>
    </row>
    <row r="46" ht="18.75" customHeight="1" spans="2:3">
      <c r="B46" s="68" t="s">
        <v>38</v>
      </c>
      <c r="C46" s="69">
        <f>((1+(C31+C32+C33))*(1+C34)*(1+C43))/(1-C37)-1</f>
        <v>0.261473137995265</v>
      </c>
    </row>
    <row r="47" spans="2:3">
      <c r="B47" s="70" t="s">
        <v>39</v>
      </c>
      <c r="C47" s="71"/>
    </row>
    <row r="48" spans="2:3">
      <c r="B48" s="72"/>
      <c r="C48" s="73"/>
    </row>
    <row r="49" spans="2:3">
      <c r="B49" s="74" t="s">
        <v>40</v>
      </c>
      <c r="C49" s="75"/>
    </row>
    <row r="50" ht="15.75" spans="2:3">
      <c r="B50" s="76"/>
      <c r="C50" s="77"/>
    </row>
  </sheetData>
  <mergeCells count="14">
    <mergeCell ref="B2:H2"/>
    <mergeCell ref="B6:G6"/>
    <mergeCell ref="B7:G7"/>
    <mergeCell ref="B8:G8"/>
    <mergeCell ref="B15:C15"/>
    <mergeCell ref="B17:C17"/>
    <mergeCell ref="B26:C26"/>
    <mergeCell ref="B29:C29"/>
    <mergeCell ref="B35:C35"/>
    <mergeCell ref="B44:C45"/>
    <mergeCell ref="B47:C48"/>
    <mergeCell ref="B49:C50"/>
    <mergeCell ref="B20:C25"/>
    <mergeCell ref="B27:C28"/>
  </mergeCells>
  <printOptions horizontalCentered="1"/>
  <pageMargins left="0.78740157480315" right="0.78740157480315" top="0.78740157480315" bottom="0.78740157480315" header="0.31496062992126" footer="0.31496062992126"/>
  <pageSetup paperSize="9" scale="51" fitToHeight="0" orientation="portrait"/>
  <headerFooter>
    <oddFooter>&amp;CPágina &amp;P de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511811024" right="0.511811024" top="0.787401575" bottom="0.787401575" header="0.31496062" footer="0.31496062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BDI</vt:lpstr>
      <vt:lpstr>Plan3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2036557</cp:lastModifiedBy>
  <dcterms:created xsi:type="dcterms:W3CDTF">2020-06-17T12:39:00Z</dcterms:created>
  <cp:lastPrinted>2024-08-28T20:34:00Z</cp:lastPrinted>
  <dcterms:modified xsi:type="dcterms:W3CDTF">2024-10-08T11:35:38Z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9960C78F832E4D5AB4A14F8A746CAA18_12</vt:lpwstr>
  </property>
  <property fmtid="{D5CDD505-2E9C-101B-9397-08002B2CF9AE}" pid="3" name="KSOProductBuildVer">
    <vt:lpwstr>1046-12.2.0.13472</vt:lpwstr>
  </property>
</Properties>
</file>